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molsa.gov.il\Shares\אגף רכש מכרזים והתקשרויות\מכרזים\איחוד 2022\2022\פטורים\573-2022 - חברת אמן\"/>
    </mc:Choice>
  </mc:AlternateContent>
  <bookViews>
    <workbookView xWindow="0" yWindow="0" windowWidth="20490" windowHeight="7365" activeTab="1"/>
  </bookViews>
  <sheets>
    <sheet name="נספח תקציבי" sheetId="1" r:id="rId1"/>
    <sheet name="גיליון1" sheetId="2" r:id="rId2"/>
  </sheets>
  <definedNames>
    <definedName name="_xlnm.Print_Area" localSheetId="0">'נספח תקציבי'!$A$1:$H$24</definedName>
  </definedNames>
  <calcPr calcId="162913"/>
</workbook>
</file>

<file path=xl/calcChain.xml><?xml version="1.0" encoding="utf-8"?>
<calcChain xmlns="http://schemas.openxmlformats.org/spreadsheetml/2006/main">
  <c r="D6" i="2" l="1"/>
  <c r="D5" i="2"/>
  <c r="D4" i="2"/>
  <c r="B10" i="2" l="1"/>
  <c r="B7" i="2" l="1"/>
  <c r="C7" i="2" s="1"/>
  <c r="C10" i="2" s="1"/>
  <c r="D7" i="2" l="1"/>
  <c r="D8" i="2"/>
  <c r="E5" i="1"/>
  <c r="G5" i="1" s="1"/>
  <c r="G6" i="1" s="1"/>
  <c r="G7" i="1" s="1"/>
  <c r="D9" i="2" l="1"/>
  <c r="D10" i="2" s="1"/>
</calcChain>
</file>

<file path=xl/sharedStrings.xml><?xml version="1.0" encoding="utf-8"?>
<sst xmlns="http://schemas.openxmlformats.org/spreadsheetml/2006/main" count="24" uniqueCount="23">
  <si>
    <t>שם המטלה / אבן דרך</t>
  </si>
  <si>
    <t>פירוט המטלה</t>
  </si>
  <si>
    <t>תפוקות</t>
  </si>
  <si>
    <t>הנחלת עקרונות ודרכי הפעולה של התוכנית הלאומית ביישובים, סיוע בהקמה ובהפעלה השוטפת של המענים וריכוז המערך היישובי הבין מקצועי והבין משרדי</t>
  </si>
  <si>
    <t xml:space="preserve">דוחות בקרה על התקדמות ההקמה, ההפעלה השוטפת והתוצאות של המענים ביישובים ועבודת המערך הארגוני היישובי. </t>
  </si>
  <si>
    <t>סה"כ כולל תקורה</t>
  </si>
  <si>
    <t>ניהול התוכנית ברמה היישובית / מחוזית</t>
  </si>
  <si>
    <t>עלות חודשית</t>
  </si>
  <si>
    <t xml:space="preserve">עבור 15 משרות </t>
  </si>
  <si>
    <t>תקורה 2.5%</t>
  </si>
  <si>
    <t>עלות לכל התקופה - 10 חודשים</t>
  </si>
  <si>
    <t xml:space="preserve">נספח תקציבי - הסכם עם חברת אמן להעסקת מנהלים באגדים ברשויות ובמחוזות 
 עבור התוכנית הלאומית 360 לתקופה זמנית: 1.3.2022 עד 31.12.2022
 או עד לסיום מכרז מעטפת </t>
  </si>
  <si>
    <t xml:space="preserve">פירוט המשרות המאושרות </t>
  </si>
  <si>
    <t>תפקיד</t>
  </si>
  <si>
    <t>מס' משרות</t>
  </si>
  <si>
    <t>עלות חודשית ממוצעת</t>
  </si>
  <si>
    <t>סגן ממונה מחוזי  (מחוז צפון א' , מחוז מרכז , צפון ב' ומחוז דרום )</t>
  </si>
  <si>
    <t>רכז מחוזי (מחוז ירושלים ומחוז חיפה)</t>
  </si>
  <si>
    <t>מנהל יישובי או מנהל באגד יישובים</t>
  </si>
  <si>
    <t>סה"כ</t>
  </si>
  <si>
    <t>סה"כ כולל מעמ</t>
  </si>
  <si>
    <t xml:space="preserve">סה"כ כולל תקורה </t>
  </si>
  <si>
    <t xml:space="preserve">עלות ל-4 חודשים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</si>
</sst>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 * #,##0.00_ ;_ * \-#,##0.00_ ;_ * &quot;-&quot;??_ ;_ @_ "/>
    <numFmt numFmtId="164" formatCode="0.0000"/>
    <numFmt numFmtId="165" formatCode="_ * #,##0_ ;_ * \-#,##0_ ;_ * &quot;-&quot;??_ ;_ @_ "/>
  </numFmts>
  <fonts count="17" x14ac:knownFonts="1">
    <font>
      <sz val="10"/>
      <name val="Arial"/>
      <charset val="177"/>
    </font>
    <font>
      <u/>
      <sz val="10"/>
      <name val="Arial"/>
      <family val="2"/>
    </font>
    <font>
      <sz val="10"/>
      <name val="Arial"/>
      <family val="2"/>
    </font>
    <font>
      <sz val="14"/>
      <name val="Arial"/>
      <family val="2"/>
    </font>
    <font>
      <u/>
      <sz val="14"/>
      <name val="Arial"/>
      <family val="2"/>
    </font>
    <font>
      <b/>
      <u/>
      <sz val="14"/>
      <name val="Arial"/>
      <family val="2"/>
    </font>
    <font>
      <b/>
      <sz val="14"/>
      <name val="Arial"/>
      <family val="2"/>
    </font>
    <font>
      <b/>
      <sz val="18"/>
      <name val="Arial"/>
      <family val="2"/>
    </font>
    <font>
      <sz val="18"/>
      <name val="Arial"/>
      <family val="2"/>
    </font>
    <font>
      <sz val="16"/>
      <name val="Arial"/>
      <family val="2"/>
    </font>
    <font>
      <b/>
      <u/>
      <sz val="28"/>
      <name val="Arial"/>
      <family val="2"/>
    </font>
    <font>
      <sz val="28"/>
      <name val="Arial"/>
      <family val="2"/>
    </font>
    <font>
      <b/>
      <sz val="20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</cellStyleXfs>
  <cellXfs count="38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0" fillId="0" borderId="0" xfId="0" applyAlignment="1"/>
    <xf numFmtId="0" fontId="1" fillId="0" borderId="0" xfId="0" applyFont="1" applyAlignment="1"/>
    <xf numFmtId="0" fontId="3" fillId="0" borderId="0" xfId="0" applyFont="1" applyAlignment="1"/>
    <xf numFmtId="0" fontId="6" fillId="0" borderId="1" xfId="0" applyFont="1" applyBorder="1" applyAlignment="1">
      <alignment vertical="top"/>
    </xf>
    <xf numFmtId="0" fontId="3" fillId="0" borderId="1" xfId="0" applyFont="1" applyBorder="1" applyAlignment="1">
      <alignment vertical="top" wrapText="1"/>
    </xf>
    <xf numFmtId="0" fontId="8" fillId="0" borderId="0" xfId="0" applyFont="1" applyAlignment="1">
      <alignment horizontal="center"/>
    </xf>
    <xf numFmtId="164" fontId="4" fillId="0" borderId="1" xfId="0" applyNumberFormat="1" applyFont="1" applyBorder="1" applyAlignment="1">
      <alignment horizontal="right" vertical="center" wrapText="1"/>
    </xf>
    <xf numFmtId="0" fontId="3" fillId="0" borderId="0" xfId="0" applyFont="1" applyAlignment="1">
      <alignment vertical="center"/>
    </xf>
    <xf numFmtId="3" fontId="9" fillId="0" borderId="1" xfId="0" applyNumberFormat="1" applyFont="1" applyFill="1" applyBorder="1" applyAlignment="1">
      <alignment horizontal="center" wrapText="1"/>
    </xf>
    <xf numFmtId="3" fontId="8" fillId="0" borderId="1" xfId="0" applyNumberFormat="1" applyFont="1" applyFill="1" applyBorder="1" applyAlignment="1">
      <alignment horizontal="center" vertical="top"/>
    </xf>
    <xf numFmtId="0" fontId="3" fillId="0" borderId="1" xfId="0" applyFont="1" applyFill="1" applyBorder="1" applyAlignment="1">
      <alignment horizontal="right" vertical="top" wrapText="1" readingOrder="2"/>
    </xf>
    <xf numFmtId="164" fontId="5" fillId="2" borderId="1" xfId="0" applyNumberFormat="1" applyFont="1" applyFill="1" applyBorder="1" applyAlignment="1">
      <alignment horizontal="right" vertical="center" wrapText="1"/>
    </xf>
    <xf numFmtId="3" fontId="5" fillId="2" borderId="1" xfId="0" applyNumberFormat="1" applyFont="1" applyFill="1" applyBorder="1" applyAlignment="1">
      <alignment horizontal="center" vertical="center" wrapText="1"/>
    </xf>
    <xf numFmtId="0" fontId="11" fillId="0" borderId="0" xfId="0" applyFont="1" applyAlignment="1"/>
    <xf numFmtId="3" fontId="12" fillId="0" borderId="1" xfId="0" applyNumberFormat="1" applyFont="1" applyFill="1" applyBorder="1" applyAlignment="1">
      <alignment horizontal="center" wrapText="1"/>
    </xf>
    <xf numFmtId="0" fontId="0" fillId="0" borderId="0" xfId="0" applyAlignment="1">
      <alignment vertical="center"/>
    </xf>
    <xf numFmtId="0" fontId="15" fillId="0" borderId="0" xfId="0" applyFont="1" applyAlignment="1">
      <alignment vertical="center"/>
    </xf>
    <xf numFmtId="165" fontId="0" fillId="0" borderId="0" xfId="0" applyNumberFormat="1"/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/>
    </xf>
    <xf numFmtId="165" fontId="14" fillId="0" borderId="1" xfId="3" applyNumberFormat="1" applyFont="1" applyBorder="1" applyAlignment="1">
      <alignment vertical="center"/>
    </xf>
    <xf numFmtId="0" fontId="15" fillId="0" borderId="1" xfId="0" applyFont="1" applyBorder="1" applyAlignment="1">
      <alignment vertical="center"/>
    </xf>
    <xf numFmtId="165" fontId="15" fillId="0" borderId="1" xfId="0" applyNumberFormat="1" applyFont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165" fontId="15" fillId="0" borderId="0" xfId="0" applyNumberFormat="1" applyFont="1" applyAlignment="1">
      <alignment vertical="center"/>
    </xf>
    <xf numFmtId="43" fontId="0" fillId="0" borderId="0" xfId="0" applyNumberFormat="1" applyAlignment="1">
      <alignment vertical="center"/>
    </xf>
    <xf numFmtId="0" fontId="7" fillId="0" borderId="4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10" fillId="0" borderId="0" xfId="0" applyFont="1" applyAlignment="1">
      <alignment horizontal="center" wrapText="1"/>
    </xf>
    <xf numFmtId="3" fontId="5" fillId="2" borderId="2" xfId="0" applyNumberFormat="1" applyFont="1" applyFill="1" applyBorder="1" applyAlignment="1">
      <alignment horizontal="center" vertical="center" wrapText="1"/>
    </xf>
    <xf numFmtId="3" fontId="5" fillId="2" borderId="3" xfId="0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/>
    </xf>
  </cellXfs>
  <cellStyles count="4">
    <cellStyle name="Comma" xfId="3" builtinId="3"/>
    <cellStyle name="Comma 2" xfId="1"/>
    <cellStyle name="Normal" xfId="0" builtinId="0"/>
    <cellStyle name="Normal 2" xfId="2"/>
  </cellStyles>
  <dxfs count="0"/>
  <tableStyles count="0" defaultTableStyle="TableStyleMedium9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0"/>
  <sheetViews>
    <sheetView rightToLeft="1" zoomScale="70" zoomScaleNormal="70" workbookViewId="0">
      <pane ySplit="4" topLeftCell="A5" activePane="bottomLeft" state="frozen"/>
      <selection pane="bottomLeft" activeCell="E5" sqref="E5"/>
    </sheetView>
  </sheetViews>
  <sheetFormatPr defaultColWidth="9.140625" defaultRowHeight="23.25" x14ac:dyDescent="0.35"/>
  <cols>
    <col min="1" max="1" width="9.28515625" style="3" customWidth="1"/>
    <col min="2" max="2" width="17.7109375" style="3" customWidth="1"/>
    <col min="3" max="3" width="41.7109375" style="3" customWidth="1"/>
    <col min="4" max="4" width="43.85546875" style="3" customWidth="1"/>
    <col min="5" max="5" width="26.85546875" style="8" customWidth="1"/>
    <col min="6" max="6" width="27.140625" style="5" customWidth="1"/>
    <col min="7" max="7" width="46.7109375" style="8" customWidth="1"/>
    <col min="8" max="8" width="5.140625" style="3" customWidth="1"/>
    <col min="9" max="9" width="29.140625" style="3" customWidth="1"/>
    <col min="10" max="16384" width="9.140625" style="3"/>
  </cols>
  <sheetData>
    <row r="1" spans="1:8" x14ac:dyDescent="0.35">
      <c r="B1" s="1"/>
      <c r="C1" s="1"/>
      <c r="D1" s="1"/>
    </row>
    <row r="2" spans="1:8" s="16" customFormat="1" ht="114" customHeight="1" x14ac:dyDescent="0.5">
      <c r="A2" s="34" t="s">
        <v>11</v>
      </c>
      <c r="B2" s="34"/>
      <c r="C2" s="34"/>
      <c r="D2" s="34"/>
      <c r="E2" s="34"/>
      <c r="F2" s="34"/>
      <c r="G2" s="34"/>
      <c r="H2" s="34"/>
    </row>
    <row r="3" spans="1:8" x14ac:dyDescent="0.35">
      <c r="A3" s="4"/>
      <c r="B3" s="2"/>
      <c r="C3" s="2"/>
      <c r="D3" s="2"/>
    </row>
    <row r="4" spans="1:8" s="10" customFormat="1" ht="74.45" customHeight="1" x14ac:dyDescent="0.2">
      <c r="A4" s="9"/>
      <c r="B4" s="14" t="s">
        <v>0</v>
      </c>
      <c r="C4" s="14" t="s">
        <v>1</v>
      </c>
      <c r="D4" s="14" t="s">
        <v>2</v>
      </c>
      <c r="E4" s="35" t="s">
        <v>7</v>
      </c>
      <c r="F4" s="36"/>
      <c r="G4" s="15" t="s">
        <v>10</v>
      </c>
    </row>
    <row r="5" spans="1:8" s="5" customFormat="1" ht="125.25" customHeight="1" x14ac:dyDescent="0.25">
      <c r="A5" s="6"/>
      <c r="B5" s="7" t="s">
        <v>6</v>
      </c>
      <c r="C5" s="7" t="s">
        <v>3</v>
      </c>
      <c r="D5" s="7" t="s">
        <v>4</v>
      </c>
      <c r="E5" s="12">
        <f>16000*15</f>
        <v>240000</v>
      </c>
      <c r="F5" s="13" t="s">
        <v>8</v>
      </c>
      <c r="G5" s="12">
        <f>+E5*10</f>
        <v>2400000</v>
      </c>
    </row>
    <row r="6" spans="1:8" s="5" customFormat="1" ht="44.45" customHeight="1" x14ac:dyDescent="0.35">
      <c r="A6" s="30" t="s">
        <v>9</v>
      </c>
      <c r="B6" s="30"/>
      <c r="C6" s="30"/>
      <c r="D6" s="30"/>
      <c r="E6" s="30"/>
      <c r="F6" s="31"/>
      <c r="G6" s="11">
        <f>+G5*0.025</f>
        <v>60000</v>
      </c>
    </row>
    <row r="7" spans="1:8" s="5" customFormat="1" ht="44.45" customHeight="1" x14ac:dyDescent="0.4">
      <c r="A7" s="32" t="s">
        <v>5</v>
      </c>
      <c r="B7" s="32"/>
      <c r="C7" s="32"/>
      <c r="D7" s="32"/>
      <c r="E7" s="32"/>
      <c r="F7" s="33"/>
      <c r="G7" s="17">
        <f>+G6+G5</f>
        <v>2460000</v>
      </c>
    </row>
    <row r="8" spans="1:8" customFormat="1" ht="14.45" customHeight="1" x14ac:dyDescent="0.2"/>
    <row r="9" spans="1:8" x14ac:dyDescent="0.35">
      <c r="B9" s="1"/>
      <c r="C9" s="1"/>
      <c r="D9" s="1"/>
    </row>
    <row r="10" spans="1:8" customFormat="1" ht="14.45" customHeight="1" x14ac:dyDescent="0.2"/>
  </sheetData>
  <mergeCells count="4">
    <mergeCell ref="A6:F6"/>
    <mergeCell ref="A7:F7"/>
    <mergeCell ref="A2:H2"/>
    <mergeCell ref="E4:F4"/>
  </mergeCells>
  <phoneticPr fontId="0" type="noConversion"/>
  <pageMargins left="0.25" right="0.25" top="0.75" bottom="0.75" header="0.3" footer="0.3"/>
  <pageSetup paperSize="9" scale="60" orientation="landscape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"/>
  <sheetViews>
    <sheetView rightToLeft="1" tabSelected="1" workbookViewId="0">
      <selection activeCell="D10" sqref="D10"/>
    </sheetView>
  </sheetViews>
  <sheetFormatPr defaultRowHeight="12.75" x14ac:dyDescent="0.2"/>
  <cols>
    <col min="1" max="1" width="47.28515625" customWidth="1"/>
    <col min="2" max="2" width="20" customWidth="1"/>
    <col min="3" max="3" width="23.140625" customWidth="1"/>
    <col min="4" max="4" width="18.28515625" customWidth="1"/>
  </cols>
  <sheetData>
    <row r="1" spans="1:7" ht="15.75" x14ac:dyDescent="0.25">
      <c r="A1" s="37" t="s">
        <v>12</v>
      </c>
      <c r="B1" s="37"/>
      <c r="C1" s="37"/>
      <c r="D1" s="37"/>
    </row>
    <row r="3" spans="1:7" s="18" customFormat="1" ht="19.5" customHeight="1" x14ac:dyDescent="0.2">
      <c r="A3" s="27" t="s">
        <v>13</v>
      </c>
      <c r="B3" s="27" t="s">
        <v>14</v>
      </c>
      <c r="C3" s="27" t="s">
        <v>15</v>
      </c>
      <c r="D3" s="27" t="s">
        <v>22</v>
      </c>
    </row>
    <row r="4" spans="1:7" s="18" customFormat="1" ht="44.25" customHeight="1" x14ac:dyDescent="0.2">
      <c r="A4" s="22" t="s">
        <v>16</v>
      </c>
      <c r="B4" s="23">
        <v>4</v>
      </c>
      <c r="C4" s="24">
        <v>16900</v>
      </c>
      <c r="D4" s="24">
        <f>+C4*B4*4</f>
        <v>270400</v>
      </c>
    </row>
    <row r="5" spans="1:7" s="18" customFormat="1" ht="39" customHeight="1" x14ac:dyDescent="0.2">
      <c r="A5" s="21" t="s">
        <v>18</v>
      </c>
      <c r="B5" s="23">
        <v>9</v>
      </c>
      <c r="C5" s="24">
        <v>12950</v>
      </c>
      <c r="D5" s="24">
        <f>+C5*B5*4</f>
        <v>466200</v>
      </c>
      <c r="G5" s="29"/>
    </row>
    <row r="6" spans="1:7" s="18" customFormat="1" ht="41.25" customHeight="1" x14ac:dyDescent="0.2">
      <c r="A6" s="21" t="s">
        <v>17</v>
      </c>
      <c r="B6" s="23">
        <v>2</v>
      </c>
      <c r="C6" s="24">
        <v>10489</v>
      </c>
      <c r="D6" s="24">
        <f>+C6*B6*4</f>
        <v>83912</v>
      </c>
    </row>
    <row r="7" spans="1:7" s="18" customFormat="1" ht="41.25" customHeight="1" x14ac:dyDescent="0.2">
      <c r="A7" s="21" t="s">
        <v>19</v>
      </c>
      <c r="B7" s="23">
        <f>SUM(B4:B6)</f>
        <v>15</v>
      </c>
      <c r="C7" s="24">
        <f>+(C4*B4+C5*B5+C6*B6)/B7</f>
        <v>13675.2</v>
      </c>
      <c r="D7" s="24">
        <f>SUM(D4:D6)</f>
        <v>820512</v>
      </c>
    </row>
    <row r="8" spans="1:7" s="18" customFormat="1" ht="41.25" customHeight="1" x14ac:dyDescent="0.2">
      <c r="A8" s="21" t="s">
        <v>9</v>
      </c>
      <c r="B8" s="23"/>
      <c r="C8" s="23"/>
      <c r="D8" s="24">
        <f>+(D4+D5+D6)*0.025</f>
        <v>20512.800000000003</v>
      </c>
    </row>
    <row r="9" spans="1:7" s="19" customFormat="1" ht="35.25" customHeight="1" x14ac:dyDescent="0.2">
      <c r="A9" s="25" t="s">
        <v>21</v>
      </c>
      <c r="B9" s="25"/>
      <c r="C9" s="25"/>
      <c r="D9" s="26">
        <f>+D8+D7</f>
        <v>841024.8</v>
      </c>
    </row>
    <row r="10" spans="1:7" s="19" customFormat="1" ht="34.5" customHeight="1" x14ac:dyDescent="0.2">
      <c r="A10" s="25" t="s">
        <v>20</v>
      </c>
      <c r="B10" s="25">
        <f>+B7</f>
        <v>15</v>
      </c>
      <c r="C10" s="24">
        <f>+C7*1.17</f>
        <v>15999.984</v>
      </c>
      <c r="D10" s="26">
        <f>+D9*1.17</f>
        <v>983999.01599999995</v>
      </c>
    </row>
    <row r="11" spans="1:7" s="19" customFormat="1" ht="27" customHeight="1" x14ac:dyDescent="0.2">
      <c r="D11" s="28"/>
    </row>
    <row r="12" spans="1:7" x14ac:dyDescent="0.2">
      <c r="D12" s="20"/>
    </row>
  </sheetData>
  <mergeCells count="1">
    <mergeCell ref="A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1</vt:i4>
      </vt:variant>
    </vt:vector>
  </HeadingPairs>
  <TitlesOfParts>
    <vt:vector size="3" baseType="lpstr">
      <vt:lpstr>נספח תקציבי</vt:lpstr>
      <vt:lpstr>גיליון1</vt:lpstr>
      <vt:lpstr>'נספח תקציבי'!WPrint_Area_W</vt:lpstr>
    </vt:vector>
  </TitlesOfParts>
  <Company>MOLSA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NathalieA</dc:creator>
  <cp:lastModifiedBy>אורה אברג'יל</cp:lastModifiedBy>
  <cp:lastPrinted>2022-02-17T10:52:21Z</cp:lastPrinted>
  <dcterms:created xsi:type="dcterms:W3CDTF">2010-09-05T07:22:38Z</dcterms:created>
  <dcterms:modified xsi:type="dcterms:W3CDTF">2022-11-07T09:04:05Z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-187949138</vt:i4>
  </property>
  <property fmtid="{D5CDD505-2E9C-101B-9397-08002B2CF9AE}" pid="3" name="_NewReviewCycle">
    <vt:lpwstr/>
  </property>
  <property fmtid="{D5CDD505-2E9C-101B-9397-08002B2CF9AE}" pid="4" name="_EmailSubject">
    <vt:lpwstr>טיוטת תקציב לחוזה 2017-2018 התחלה טובה.xls</vt:lpwstr>
  </property>
  <property fmtid="{D5CDD505-2E9C-101B-9397-08002B2CF9AE}" pid="5" name="_AuthorEmail">
    <vt:lpwstr>ItamarB@jdc.org</vt:lpwstr>
  </property>
  <property fmtid="{D5CDD505-2E9C-101B-9397-08002B2CF9AE}" pid="6" name="_AuthorEmailDisplayName">
    <vt:lpwstr>Itamar Ben Hur</vt:lpwstr>
  </property>
  <property fmtid="{D5CDD505-2E9C-101B-9397-08002B2CF9AE}" pid="7" name="_ReviewingToolsShownOnce">
    <vt:lpwstr/>
  </property>
</Properties>
</file>